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ouis.cheang\AppData\Roaming\OpenText\OTEdit\EC_infohubcaaprod\c63319280\"/>
    </mc:Choice>
  </mc:AlternateContent>
  <xr:revisionPtr revIDLastSave="0" documentId="13_ncr:1_{4EFA9166-4D1F-4FD3-8468-516D3AF18C5C}" xr6:coauthVersionLast="47" xr6:coauthVersionMax="47" xr10:uidLastSave="{00000000-0000-0000-0000-000000000000}"/>
  <bookViews>
    <workbookView xWindow="43080" yWindow="4755" windowWidth="29040" windowHeight="15840" xr2:uid="{00000000-000D-0000-FFFF-FFFF00000000}"/>
  </bookViews>
  <sheets>
    <sheet name="Instructions" sheetId="1" r:id="rId1"/>
    <sheet name="Form" sheetId="5" r:id="rId2"/>
    <sheet name="Validation" sheetId="2" state="hidden" r:id="rId3"/>
    <sheet name="Import" sheetId="3" state="hidden" r:id="rId4"/>
  </sheets>
  <definedNames>
    <definedName name="Aerodrome">Import!$A$2</definedName>
    <definedName name="FilePath">Validation!$I$4</definedName>
    <definedName name="IFRData">Instructions!#REF!</definedName>
    <definedName name="IFRrow">Validation!$F$26</definedName>
    <definedName name="OK2Send">Import!$E$2</definedName>
    <definedName name="VFRData">Instructions!#REF!</definedName>
    <definedName name="VFRrow">Validation!$C$26</definedName>
    <definedName name="Year">Import!$B$2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5" l="1"/>
  <c r="E16" i="2" l="1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15" i="2"/>
  <c r="F15" i="2" s="1"/>
  <c r="B16" i="2"/>
  <c r="C16" i="2" s="1"/>
  <c r="B17" i="2"/>
  <c r="C17" i="2" s="1"/>
  <c r="B18" i="2"/>
  <c r="C18" i="2" s="1"/>
  <c r="B19" i="2"/>
  <c r="C19" i="2" s="1"/>
  <c r="B20" i="2"/>
  <c r="C20" i="2" s="1"/>
  <c r="B21" i="2"/>
  <c r="C21" i="2" s="1"/>
  <c r="B22" i="2"/>
  <c r="C22" i="2" s="1"/>
  <c r="B23" i="2"/>
  <c r="C23" i="2" s="1"/>
  <c r="B24" i="2"/>
  <c r="C24" i="2" s="1"/>
  <c r="B15" i="2"/>
  <c r="C15" i="2" s="1"/>
  <c r="B2" i="3"/>
  <c r="A2" i="3"/>
  <c r="I3" i="2" l="1"/>
  <c r="I1" i="2"/>
  <c r="I1" i="3"/>
  <c r="I4" i="2"/>
  <c r="I2" i="2"/>
  <c r="F26" i="2"/>
  <c r="D2" i="3" s="1"/>
  <c r="C26" i="2"/>
  <c r="C2" i="3" s="1"/>
  <c r="E2" i="3" l="1"/>
</calcChain>
</file>

<file path=xl/sharedStrings.xml><?xml version="1.0" encoding="utf-8"?>
<sst xmlns="http://schemas.openxmlformats.org/spreadsheetml/2006/main" count="40" uniqueCount="38">
  <si>
    <t>Participant CAA #:</t>
  </si>
  <si>
    <t>1st Quarter: Jan, Feb, Mar</t>
  </si>
  <si>
    <t>2nd Quarter: Apr, May, Jun</t>
  </si>
  <si>
    <t>3rd Quarter: Jul, Aug, Sep</t>
  </si>
  <si>
    <t>4th Quarter: Oct, Nov, Dec</t>
  </si>
  <si>
    <t>VFR</t>
  </si>
  <si>
    <t>IFR</t>
  </si>
  <si>
    <t>VFR Row</t>
  </si>
  <si>
    <t>IFR Row</t>
  </si>
  <si>
    <t>AS_ICAO_Aerodrome</t>
  </si>
  <si>
    <t>AS_yyyy</t>
  </si>
  <si>
    <t>AS_VFR</t>
  </si>
  <si>
    <t>AS_IFR</t>
  </si>
  <si>
    <t>Status</t>
  </si>
  <si>
    <t>FilePath</t>
  </si>
  <si>
    <t>stats@caa.govt.nz</t>
  </si>
  <si>
    <t>Total</t>
  </si>
  <si>
    <r>
      <t xml:space="preserve">It is rule requirement under Civil Aviation Rule Part 139.505 for all non-certified aerodromes to provide movement data annually. While not required by the Civil Aviation Rules to be reported quarterly, </t>
    </r>
    <r>
      <rPr>
        <b/>
        <sz val="11"/>
        <color rgb="FF000000"/>
        <rFont val="Calibri"/>
        <family val="2"/>
        <scheme val="minor"/>
      </rPr>
      <t>all non-certified aerodromes are encouraged</t>
    </r>
    <r>
      <rPr>
        <sz val="11"/>
        <color rgb="FF000000"/>
        <rFont val="Calibri"/>
        <family val="2"/>
        <scheme val="minor"/>
      </rPr>
      <t xml:space="preserve"> to report their quarterly movements to the CAA, to allow for accurate calculations of safety occurrence rates. </t>
    </r>
  </si>
  <si>
    <t>2. A movement is defined as a Takeoff or a landing or a Missed Approach or Touch and Go</t>
  </si>
  <si>
    <t>&lt;----Required</t>
  </si>
  <si>
    <r>
      <t>&lt;----</t>
    </r>
    <r>
      <rPr>
        <i/>
        <sz val="11"/>
        <color theme="1"/>
        <rFont val="Calibri"/>
        <family val="2"/>
        <scheme val="minor"/>
      </rPr>
      <t>Optional</t>
    </r>
  </si>
  <si>
    <t>Year</t>
  </si>
  <si>
    <t>&lt;----Required (NZxx)</t>
  </si>
  <si>
    <t>Annual Movements</t>
  </si>
  <si>
    <t>Once complete, email to:</t>
  </si>
  <si>
    <t>3. Please complete and submit this form within 30 days of the end of the year it applies to.</t>
  </si>
  <si>
    <r>
      <t xml:space="preserve">4. Please enter movements split by VFR and IFR </t>
    </r>
    <r>
      <rPr>
        <i/>
        <sz val="11"/>
        <color theme="1"/>
        <rFont val="Calibri"/>
        <family val="2"/>
        <scheme val="minor"/>
      </rPr>
      <t>if known,</t>
    </r>
    <r>
      <rPr>
        <sz val="11"/>
        <color theme="1"/>
        <rFont val="Calibri"/>
        <family val="2"/>
        <scheme val="minor"/>
      </rPr>
      <t xml:space="preserve"> otherwise enter totals.</t>
    </r>
  </si>
  <si>
    <t>6. Required fields are highlighted in blue</t>
  </si>
  <si>
    <t>7. Once complete, the form should be submitted by emailing it to stats@caa.govt.nz as an attachment</t>
  </si>
  <si>
    <t>For data related queries, please contact:</t>
  </si>
  <si>
    <t>For compliance queries, please contact:</t>
  </si>
  <si>
    <t xml:space="preserve">aeronautical.services@caa.govt.nz </t>
  </si>
  <si>
    <t xml:space="preserve">Rule 139.505 Movement Data Reporting Form
</t>
  </si>
  <si>
    <t>Please enter movements below</t>
  </si>
  <si>
    <r>
      <t xml:space="preserve">1. This form must be completed once for each </t>
    </r>
    <r>
      <rPr>
        <b/>
        <sz val="11"/>
        <color theme="1"/>
        <rFont val="Calibri"/>
        <family val="2"/>
        <scheme val="minor"/>
      </rPr>
      <t xml:space="preserve">calendar </t>
    </r>
    <r>
      <rPr>
        <sz val="11"/>
        <color theme="1"/>
        <rFont val="Calibri"/>
        <family val="2"/>
        <scheme val="minor"/>
      </rPr>
      <t>year</t>
    </r>
  </si>
  <si>
    <t>ICAO Aerodrome ID:</t>
  </si>
  <si>
    <t>Calendar Year</t>
  </si>
  <si>
    <t>Part 139.505 movement data reporting
for non-certificated aerodromes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</si>
</sst>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right"/>
    </xf>
    <xf numFmtId="0" fontId="3" fillId="0" borderId="0" xfId="1"/>
    <xf numFmtId="0" fontId="4" fillId="0" borderId="0" xfId="0" applyFont="1" applyAlignment="1">
      <alignment vertical="center" wrapText="1"/>
    </xf>
    <xf numFmtId="0" fontId="0" fillId="2" borderId="1" xfId="0" applyFill="1" applyBorder="1"/>
    <xf numFmtId="0" fontId="0" fillId="2" borderId="2" xfId="0" applyFill="1" applyBorder="1"/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49" fontId="6" fillId="0" borderId="0" xfId="0" applyNumberFormat="1" applyFont="1" applyAlignment="1">
      <alignment vertical="top" wrapText="1"/>
    </xf>
    <xf numFmtId="0" fontId="3" fillId="0" borderId="0" xfId="1" applyAlignment="1">
      <alignment horizontal="left"/>
    </xf>
    <xf numFmtId="0" fontId="1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7" fillId="0" borderId="0" xfId="0" applyFont="1"/>
    <xf numFmtId="0" fontId="0" fillId="0" borderId="0" xfId="0" applyAlignment="1">
      <alignment horizontal="centerContinuous"/>
    </xf>
    <xf numFmtId="0" fontId="10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2" xfId="0" applyBorder="1"/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19051</xdr:rowOff>
    </xdr:from>
    <xdr:to>
      <xdr:col>3</xdr:col>
      <xdr:colOff>476251</xdr:colOff>
      <xdr:row>0</xdr:row>
      <xdr:rowOff>1209635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2DE246-4309-4FA7-A138-4116D366A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19051"/>
          <a:ext cx="2143126" cy="1190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19050</xdr:rowOff>
    </xdr:from>
    <xdr:to>
      <xdr:col>2</xdr:col>
      <xdr:colOff>514350</xdr:colOff>
      <xdr:row>2</xdr:row>
      <xdr:rowOff>285722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87EE5C-2A98-4958-ADFC-3D4D3E5A1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9050"/>
          <a:ext cx="1457325" cy="809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tats@caa.govt.nz" TargetMode="External"/><Relationship Id="rId1" Type="http://schemas.openxmlformats.org/officeDocument/2006/relationships/hyperlink" Target="mailto:aeronautical.services@caa.govt.nz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tats@caa.govt.nz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14"/>
  <sheetViews>
    <sheetView tabSelected="1" workbookViewId="0">
      <selection activeCell="G2" sqref="G2"/>
    </sheetView>
  </sheetViews>
  <sheetFormatPr defaultRowHeight="14.25" x14ac:dyDescent="0.45"/>
  <cols>
    <col min="1" max="1" width="9"/>
    <col min="4" max="4" width="10.1328125" customWidth="1"/>
    <col min="5" max="5" width="8.73046875" style="2" customWidth="1"/>
    <col min="6" max="6" width="10" style="2" customWidth="1"/>
    <col min="7" max="7" width="10.59765625" style="2" customWidth="1"/>
    <col min="8" max="8" width="14.265625" style="2" customWidth="1"/>
    <col min="9" max="9" width="10.265625" style="2" customWidth="1"/>
  </cols>
  <sheetData>
    <row r="1" spans="2:11" ht="95.25" customHeight="1" x14ac:dyDescent="0.45">
      <c r="E1" s="29" t="s">
        <v>37</v>
      </c>
      <c r="F1" s="29"/>
      <c r="G1" s="29"/>
      <c r="H1" s="29"/>
      <c r="I1" s="29"/>
      <c r="J1" s="29"/>
      <c r="K1" s="29"/>
    </row>
    <row r="3" spans="2:11" x14ac:dyDescent="0.45">
      <c r="B3" s="3" t="s">
        <v>34</v>
      </c>
      <c r="E3"/>
      <c r="F3"/>
      <c r="G3"/>
      <c r="H3"/>
      <c r="I3"/>
    </row>
    <row r="4" spans="2:11" x14ac:dyDescent="0.45">
      <c r="B4" s="3" t="s">
        <v>18</v>
      </c>
      <c r="E4"/>
      <c r="F4"/>
      <c r="G4"/>
      <c r="H4"/>
      <c r="I4"/>
    </row>
    <row r="5" spans="2:11" x14ac:dyDescent="0.45">
      <c r="B5" s="3" t="s">
        <v>25</v>
      </c>
      <c r="E5"/>
      <c r="F5"/>
      <c r="G5"/>
      <c r="H5"/>
      <c r="I5"/>
    </row>
    <row r="6" spans="2:11" x14ac:dyDescent="0.45">
      <c r="B6" s="3" t="s">
        <v>26</v>
      </c>
      <c r="E6"/>
      <c r="F6"/>
      <c r="G6"/>
      <c r="H6"/>
      <c r="I6"/>
    </row>
    <row r="7" spans="2:11" x14ac:dyDescent="0.45">
      <c r="B7" s="16" t="s">
        <v>27</v>
      </c>
      <c r="C7" s="16"/>
      <c r="D7" s="16"/>
      <c r="E7" s="16"/>
      <c r="F7"/>
      <c r="G7"/>
      <c r="H7"/>
      <c r="I7"/>
    </row>
    <row r="8" spans="2:11" x14ac:dyDescent="0.45">
      <c r="B8" s="3" t="s">
        <v>28</v>
      </c>
      <c r="C8" s="3"/>
      <c r="D8" s="3"/>
      <c r="E8" s="3"/>
      <c r="F8"/>
      <c r="G8"/>
      <c r="H8"/>
      <c r="I8"/>
    </row>
    <row r="9" spans="2:11" x14ac:dyDescent="0.45">
      <c r="E9"/>
      <c r="F9"/>
      <c r="G9"/>
      <c r="H9"/>
      <c r="I9"/>
    </row>
    <row r="10" spans="2:11" ht="14.25" customHeight="1" x14ac:dyDescent="0.45">
      <c r="B10" s="10"/>
      <c r="C10" s="10"/>
      <c r="D10" s="10"/>
    </row>
    <row r="11" spans="2:11" ht="64.150000000000006" customHeight="1" x14ac:dyDescent="0.45">
      <c r="B11" s="30" t="s">
        <v>17</v>
      </c>
      <c r="C11" s="30"/>
      <c r="D11" s="30"/>
      <c r="E11" s="30"/>
      <c r="F11" s="30"/>
      <c r="G11" s="30"/>
      <c r="H11" s="30"/>
      <c r="I11" s="30"/>
    </row>
    <row r="12" spans="2:11" ht="15.75" customHeight="1" x14ac:dyDescent="0.45">
      <c r="B12" s="17"/>
      <c r="C12" s="17"/>
      <c r="D12" s="17"/>
      <c r="E12" s="17"/>
      <c r="F12" s="17"/>
      <c r="G12" s="17"/>
      <c r="H12" s="17"/>
    </row>
    <row r="13" spans="2:11" x14ac:dyDescent="0.45">
      <c r="B13" t="s">
        <v>30</v>
      </c>
      <c r="F13" s="18" t="s">
        <v>31</v>
      </c>
    </row>
    <row r="14" spans="2:11" x14ac:dyDescent="0.45">
      <c r="B14" t="s">
        <v>29</v>
      </c>
      <c r="F14" s="18" t="s">
        <v>15</v>
      </c>
    </row>
  </sheetData>
  <mergeCells count="2">
    <mergeCell ref="E1:K1"/>
    <mergeCell ref="B11:I11"/>
  </mergeCells>
  <hyperlinks>
    <hyperlink ref="F13" r:id="rId1" xr:uid="{00000000-0004-0000-0000-000000000000}"/>
    <hyperlink ref="F14" r:id="rId2" xr:uid="{00000000-0004-0000-0000-000001000000}"/>
  </hyperlinks>
  <pageMargins left="0.7" right="0.7" top="0.75" bottom="0.75" header="0.3" footer="0.3"/>
  <pageSetup paperSize="8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M23"/>
  <sheetViews>
    <sheetView workbookViewId="0">
      <selection activeCell="C22" sqref="C22"/>
    </sheetView>
  </sheetViews>
  <sheetFormatPr defaultRowHeight="14.25" x14ac:dyDescent="0.45"/>
  <cols>
    <col min="2" max="2" width="10.1328125" customWidth="1"/>
    <col min="8" max="8" width="9"/>
    <col min="12" max="12" width="9"/>
  </cols>
  <sheetData>
    <row r="1" spans="1:11" ht="28.5" customHeight="1" x14ac:dyDescent="0.45">
      <c r="A1" s="33"/>
      <c r="B1" s="33"/>
      <c r="C1" s="33"/>
      <c r="D1" s="33"/>
      <c r="E1" s="32" t="s">
        <v>32</v>
      </c>
      <c r="F1" s="32"/>
      <c r="G1" s="32"/>
      <c r="H1" s="32"/>
      <c r="I1" s="32"/>
      <c r="J1" s="32"/>
      <c r="K1" s="13"/>
    </row>
    <row r="2" spans="1:11" x14ac:dyDescent="0.45">
      <c r="A2" s="33"/>
      <c r="B2" s="33"/>
      <c r="C2" s="33"/>
      <c r="D2" s="33"/>
      <c r="E2" s="32"/>
      <c r="F2" s="32"/>
      <c r="G2" s="32"/>
      <c r="H2" s="32"/>
      <c r="I2" s="32"/>
      <c r="J2" s="32"/>
    </row>
    <row r="3" spans="1:11" ht="22.5" customHeight="1" x14ac:dyDescent="0.45">
      <c r="A3" s="33"/>
      <c r="B3" s="33"/>
      <c r="C3" s="33"/>
      <c r="D3" s="33"/>
      <c r="E3" s="32"/>
      <c r="F3" s="32"/>
      <c r="G3" s="32"/>
      <c r="H3" s="32"/>
      <c r="I3" s="32"/>
      <c r="J3" s="32"/>
    </row>
    <row r="5" spans="1:11" ht="14.65" thickBot="1" x14ac:dyDescent="0.5"/>
    <row r="6" spans="1:11" ht="14.65" thickBot="1" x14ac:dyDescent="0.5">
      <c r="B6" s="8" t="s">
        <v>35</v>
      </c>
      <c r="C6" s="12"/>
      <c r="D6" s="3" t="s">
        <v>22</v>
      </c>
      <c r="E6" s="2"/>
      <c r="F6" s="2"/>
      <c r="G6" s="2"/>
      <c r="H6" s="2"/>
      <c r="I6" s="2"/>
      <c r="J6" s="2"/>
    </row>
    <row r="7" spans="1:11" ht="14.65" thickBot="1" x14ac:dyDescent="0.5">
      <c r="B7" s="8" t="s">
        <v>0</v>
      </c>
      <c r="C7" s="27"/>
      <c r="D7" s="3" t="s">
        <v>20</v>
      </c>
      <c r="E7" s="2"/>
      <c r="F7" s="2"/>
      <c r="G7" s="2"/>
      <c r="H7" s="2"/>
      <c r="I7" s="2"/>
      <c r="J7" s="2"/>
    </row>
    <row r="8" spans="1:11" ht="14.65" thickBot="1" x14ac:dyDescent="0.5">
      <c r="B8" s="8" t="s">
        <v>36</v>
      </c>
      <c r="C8" s="20"/>
      <c r="D8" s="3" t="s">
        <v>19</v>
      </c>
      <c r="E8" s="2"/>
      <c r="F8" s="2"/>
      <c r="G8" s="2"/>
      <c r="H8" s="2"/>
      <c r="I8" s="2"/>
      <c r="J8" s="2"/>
    </row>
    <row r="9" spans="1:11" x14ac:dyDescent="0.45">
      <c r="B9" s="1"/>
      <c r="D9" s="6"/>
      <c r="E9" s="2"/>
      <c r="F9" s="2"/>
      <c r="G9" s="2"/>
      <c r="H9" s="2"/>
      <c r="I9" s="2"/>
      <c r="J9" s="2"/>
    </row>
    <row r="10" spans="1:11" ht="15.75" x14ac:dyDescent="0.45">
      <c r="B10" s="1"/>
      <c r="C10" s="28" t="s">
        <v>33</v>
      </c>
      <c r="D10" s="28"/>
      <c r="E10" s="28"/>
      <c r="F10" s="28"/>
      <c r="G10" s="23"/>
      <c r="H10" s="23"/>
      <c r="I10" s="23"/>
      <c r="J10" s="23"/>
    </row>
    <row r="11" spans="1:11" ht="15.75" x14ac:dyDescent="0.5">
      <c r="B11" s="1"/>
      <c r="D11" s="6"/>
      <c r="E11" s="15"/>
      <c r="F11" s="15"/>
      <c r="G11" s="15"/>
      <c r="H11" s="15"/>
      <c r="I11" s="15"/>
      <c r="J11" s="2"/>
    </row>
    <row r="12" spans="1:11" x14ac:dyDescent="0.45">
      <c r="A12" s="21"/>
      <c r="B12" s="2"/>
      <c r="C12" s="31" t="s">
        <v>23</v>
      </c>
      <c r="D12" s="31"/>
      <c r="E12" s="31"/>
      <c r="F12" s="31"/>
      <c r="G12" s="5"/>
      <c r="H12" s="24"/>
      <c r="I12" s="2"/>
      <c r="J12" s="2"/>
    </row>
    <row r="13" spans="1:11" x14ac:dyDescent="0.45">
      <c r="B13" s="2"/>
      <c r="C13" s="4" t="s">
        <v>21</v>
      </c>
      <c r="D13" s="14" t="s">
        <v>5</v>
      </c>
      <c r="E13" s="14" t="s">
        <v>6</v>
      </c>
      <c r="F13" s="7" t="s">
        <v>16</v>
      </c>
    </row>
    <row r="14" spans="1:11" x14ac:dyDescent="0.45">
      <c r="B14" s="2"/>
      <c r="C14" s="19">
        <f>C8</f>
        <v>0</v>
      </c>
      <c r="D14" s="4"/>
      <c r="E14" s="7"/>
      <c r="F14" s="11"/>
    </row>
    <row r="15" spans="1:11" x14ac:dyDescent="0.45">
      <c r="B15" s="2"/>
      <c r="C15" s="2"/>
      <c r="D15" s="2"/>
    </row>
    <row r="16" spans="1:11" ht="15.75" customHeight="1" x14ac:dyDescent="0.45">
      <c r="B16" s="5"/>
      <c r="C16" s="5" t="s">
        <v>24</v>
      </c>
      <c r="F16" s="9" t="s">
        <v>15</v>
      </c>
      <c r="G16" s="2"/>
    </row>
    <row r="17" spans="2:13" ht="18.75" customHeight="1" x14ac:dyDescent="0.45">
      <c r="B17" s="5"/>
      <c r="C17" s="2"/>
      <c r="D17" s="2"/>
      <c r="E17" s="22"/>
      <c r="F17" s="2"/>
      <c r="G17" s="2"/>
      <c r="H17" s="26"/>
      <c r="I17" s="26"/>
      <c r="J17" s="26"/>
      <c r="K17" s="26"/>
      <c r="L17" s="26"/>
      <c r="M17" s="25"/>
    </row>
    <row r="18" spans="2:13" ht="18.75" customHeight="1" x14ac:dyDescent="0.45">
      <c r="B18" s="5"/>
      <c r="C18" s="2"/>
      <c r="D18" s="2"/>
      <c r="E18" s="22"/>
      <c r="F18" s="2"/>
      <c r="G18" s="2"/>
      <c r="H18" s="26"/>
      <c r="I18" s="26"/>
      <c r="J18" s="26"/>
      <c r="K18" s="26"/>
      <c r="L18" s="26"/>
      <c r="M18" s="25"/>
    </row>
    <row r="19" spans="2:13" x14ac:dyDescent="0.45">
      <c r="F19" s="2"/>
      <c r="G19" s="2"/>
      <c r="H19" s="26"/>
      <c r="I19" s="26"/>
      <c r="J19" s="26"/>
      <c r="K19" s="26"/>
      <c r="L19" s="26"/>
      <c r="M19" s="25"/>
    </row>
    <row r="20" spans="2:13" x14ac:dyDescent="0.45">
      <c r="E20" s="2"/>
      <c r="F20" s="2"/>
      <c r="G20" s="2"/>
      <c r="H20" s="2"/>
      <c r="I20" s="25"/>
      <c r="J20" s="25"/>
      <c r="K20" s="25"/>
      <c r="L20" s="25"/>
      <c r="M20" s="25"/>
    </row>
    <row r="21" spans="2:13" x14ac:dyDescent="0.45">
      <c r="E21" s="2"/>
      <c r="F21" s="2"/>
      <c r="G21" s="2"/>
      <c r="H21" s="2"/>
      <c r="I21" s="2"/>
      <c r="J21" s="2"/>
    </row>
    <row r="23" spans="2:13" x14ac:dyDescent="0.45">
      <c r="B23" s="5"/>
    </row>
  </sheetData>
  <mergeCells count="3">
    <mergeCell ref="C12:F12"/>
    <mergeCell ref="E1:J3"/>
    <mergeCell ref="A1:D3"/>
  </mergeCells>
  <phoneticPr fontId="9" type="noConversion"/>
  <dataValidations count="4">
    <dataValidation type="textLength" operator="equal" showInputMessage="1" showErrorMessage="1" errorTitle="ICAO Aerodrome Code" error="Please Enter ICAO Aerodrome Code" promptTitle="ICAO Aerodrome Code" prompt="Please Enter ICAO Aerodrome Code" sqref="C6" xr:uid="{00000000-0002-0000-0100-000000000000}">
      <formula1>4</formula1>
    </dataValidation>
    <dataValidation type="whole" allowBlank="1" showInputMessage="1" showErrorMessage="1" sqref="C7" xr:uid="{00000000-0002-0000-0100-000001000000}">
      <formula1>10000</formula1>
      <formula2>1000000</formula2>
    </dataValidation>
    <dataValidation type="whole" operator="greaterThanOrEqual" allowBlank="1" showInputMessage="1" showErrorMessage="1" sqref="C9 C11" xr:uid="{00000000-0002-0000-0100-000002000000}">
      <formula1>2015</formula1>
    </dataValidation>
    <dataValidation type="whole" showInputMessage="1" showErrorMessage="1" errorTitle="Calendar" error="Please Enter Calendar Year" promptTitle="Please Enter Year" prompt="Please Calendar Enter Year " sqref="C8" xr:uid="{C6306DDE-9E1D-4291-B704-FA0E2F4ABEFE}">
      <formula1>2000</formula1>
      <formula2>2050</formula2>
    </dataValidation>
  </dataValidations>
  <hyperlinks>
    <hyperlink ref="F16" r:id="rId1" xr:uid="{00000000-0004-0000-0100-00000000000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1:I26"/>
  <sheetViews>
    <sheetView workbookViewId="0">
      <selection activeCell="H5" sqref="H5"/>
    </sheetView>
  </sheetViews>
  <sheetFormatPr defaultRowHeight="14.25" x14ac:dyDescent="0.45"/>
  <sheetData>
    <row r="1" spans="2:9" x14ac:dyDescent="0.45">
      <c r="I1" t="e">
        <f>"\\caa-app-prod1\safetyanalysis\aerodromestatsnoncert\in\" &amp; TEXT(Year,"0000")  &amp; Import!A1 &amp; "Movements.csv"</f>
        <v>#REF!</v>
      </c>
    </row>
    <row r="2" spans="2:9" x14ac:dyDescent="0.45">
      <c r="B2" t="s">
        <v>1</v>
      </c>
      <c r="F2">
        <v>2015</v>
      </c>
      <c r="I2" t="e">
        <f>"U:\Inwards\Aircraft Movements\Pt139 Movements\" &amp; TEXT(Year,"0000")  &amp; Import!A2 &amp; "Movements.csv"</f>
        <v>#REF!</v>
      </c>
    </row>
    <row r="3" spans="2:9" x14ac:dyDescent="0.45">
      <c r="B3" t="s">
        <v>2</v>
      </c>
      <c r="F3">
        <v>2016</v>
      </c>
      <c r="I3" t="e">
        <f>"\\caa-app-test1\safetyanalysis\aerodromestatsnoncert\in\" &amp; TEXT(Year,"0000")  &amp; Import!A2 &amp; "Movements.csv"</f>
        <v>#REF!</v>
      </c>
    </row>
    <row r="4" spans="2:9" x14ac:dyDescent="0.45">
      <c r="B4" t="s">
        <v>3</v>
      </c>
      <c r="F4">
        <v>2017</v>
      </c>
      <c r="H4" t="s">
        <v>14</v>
      </c>
      <c r="I4" t="e">
        <f>"\\caa-app-test1\safetyanalysis\aerodromestatsnoncert\in\" &amp; TEXT(Year,"0000")  &amp; Import!A3 &amp; "Movements.csv"</f>
        <v>#REF!</v>
      </c>
    </row>
    <row r="5" spans="2:9" x14ac:dyDescent="0.45">
      <c r="B5" t="s">
        <v>4</v>
      </c>
      <c r="F5">
        <v>2018</v>
      </c>
    </row>
    <row r="6" spans="2:9" x14ac:dyDescent="0.45">
      <c r="F6">
        <v>2019</v>
      </c>
    </row>
    <row r="7" spans="2:9" x14ac:dyDescent="0.45">
      <c r="F7">
        <v>2020</v>
      </c>
    </row>
    <row r="8" spans="2:9" x14ac:dyDescent="0.45">
      <c r="F8">
        <v>2021</v>
      </c>
    </row>
    <row r="9" spans="2:9" x14ac:dyDescent="0.45">
      <c r="F9">
        <v>2022</v>
      </c>
    </row>
    <row r="10" spans="2:9" x14ac:dyDescent="0.45">
      <c r="F10">
        <v>2023</v>
      </c>
    </row>
    <row r="11" spans="2:9" x14ac:dyDescent="0.45">
      <c r="F11">
        <v>2024</v>
      </c>
    </row>
    <row r="14" spans="2:9" x14ac:dyDescent="0.45">
      <c r="B14" t="s">
        <v>7</v>
      </c>
      <c r="E14" t="s">
        <v>8</v>
      </c>
    </row>
    <row r="15" spans="2:9" x14ac:dyDescent="0.45">
      <c r="B15" t="b">
        <f t="shared" ref="B15:B24" si="0">ISBLANK(INDEX(VFRData,ROW()-14))</f>
        <v>0</v>
      </c>
      <c r="C15">
        <f>(ROW()-14)*(1-B15)</f>
        <v>1</v>
      </c>
      <c r="E15" t="b">
        <f t="shared" ref="E15:E24" si="1">ISBLANK(INDEX(IFRData,ROW()-14))</f>
        <v>0</v>
      </c>
      <c r="F15">
        <f>(ROW()-14)*(1-E15)</f>
        <v>1</v>
      </c>
    </row>
    <row r="16" spans="2:9" x14ac:dyDescent="0.45">
      <c r="B16" t="b">
        <f t="shared" si="0"/>
        <v>0</v>
      </c>
      <c r="C16">
        <f t="shared" ref="C16:C24" si="2">(ROW()-14)*(1-B16)</f>
        <v>2</v>
      </c>
      <c r="E16" t="b">
        <f t="shared" si="1"/>
        <v>0</v>
      </c>
      <c r="F16">
        <f t="shared" ref="F16:F24" si="3">(ROW()-14)*(1-E16)</f>
        <v>2</v>
      </c>
    </row>
    <row r="17" spans="2:6" x14ac:dyDescent="0.45">
      <c r="B17" t="b">
        <f t="shared" si="0"/>
        <v>0</v>
      </c>
      <c r="C17">
        <f t="shared" si="2"/>
        <v>3</v>
      </c>
      <c r="E17" t="b">
        <f t="shared" si="1"/>
        <v>0</v>
      </c>
      <c r="F17">
        <f t="shared" si="3"/>
        <v>3</v>
      </c>
    </row>
    <row r="18" spans="2:6" x14ac:dyDescent="0.45">
      <c r="B18" t="b">
        <f t="shared" si="0"/>
        <v>0</v>
      </c>
      <c r="C18">
        <f t="shared" si="2"/>
        <v>4</v>
      </c>
      <c r="E18" t="b">
        <f t="shared" si="1"/>
        <v>0</v>
      </c>
      <c r="F18">
        <f t="shared" si="3"/>
        <v>4</v>
      </c>
    </row>
    <row r="19" spans="2:6" x14ac:dyDescent="0.45">
      <c r="B19" t="b">
        <f t="shared" si="0"/>
        <v>0</v>
      </c>
      <c r="C19">
        <f t="shared" si="2"/>
        <v>5</v>
      </c>
      <c r="E19" t="b">
        <f t="shared" si="1"/>
        <v>0</v>
      </c>
      <c r="F19">
        <f t="shared" si="3"/>
        <v>5</v>
      </c>
    </row>
    <row r="20" spans="2:6" x14ac:dyDescent="0.45">
      <c r="B20" t="b">
        <f t="shared" si="0"/>
        <v>0</v>
      </c>
      <c r="C20">
        <f t="shared" si="2"/>
        <v>6</v>
      </c>
      <c r="E20" t="b">
        <f t="shared" si="1"/>
        <v>0</v>
      </c>
      <c r="F20">
        <f t="shared" si="3"/>
        <v>6</v>
      </c>
    </row>
    <row r="21" spans="2:6" x14ac:dyDescent="0.45">
      <c r="B21" t="b">
        <f t="shared" si="0"/>
        <v>0</v>
      </c>
      <c r="C21">
        <f t="shared" si="2"/>
        <v>7</v>
      </c>
      <c r="E21" t="b">
        <f t="shared" si="1"/>
        <v>0</v>
      </c>
      <c r="F21">
        <f t="shared" si="3"/>
        <v>7</v>
      </c>
    </row>
    <row r="22" spans="2:6" x14ac:dyDescent="0.45">
      <c r="B22" t="b">
        <f t="shared" si="0"/>
        <v>0</v>
      </c>
      <c r="C22">
        <f t="shared" si="2"/>
        <v>8</v>
      </c>
      <c r="E22" t="b">
        <f t="shared" si="1"/>
        <v>0</v>
      </c>
      <c r="F22">
        <f t="shared" si="3"/>
        <v>8</v>
      </c>
    </row>
    <row r="23" spans="2:6" x14ac:dyDescent="0.45">
      <c r="B23" t="b">
        <f t="shared" si="0"/>
        <v>0</v>
      </c>
      <c r="C23">
        <f t="shared" si="2"/>
        <v>9</v>
      </c>
      <c r="E23" t="b">
        <f t="shared" si="1"/>
        <v>0</v>
      </c>
      <c r="F23">
        <f t="shared" si="3"/>
        <v>9</v>
      </c>
    </row>
    <row r="24" spans="2:6" x14ac:dyDescent="0.45">
      <c r="B24" t="b">
        <f t="shared" si="0"/>
        <v>0</v>
      </c>
      <c r="C24">
        <f t="shared" si="2"/>
        <v>10</v>
      </c>
      <c r="E24" t="b">
        <f t="shared" si="1"/>
        <v>0</v>
      </c>
      <c r="F24">
        <f t="shared" si="3"/>
        <v>10</v>
      </c>
    </row>
    <row r="26" spans="2:6" x14ac:dyDescent="0.45">
      <c r="C26">
        <f>MAX(C15:C24)</f>
        <v>10</v>
      </c>
      <c r="F26">
        <f>MAX(F15:F24)</f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4"/>
  <sheetViews>
    <sheetView workbookViewId="0">
      <selection activeCell="H5" sqref="H5"/>
    </sheetView>
  </sheetViews>
  <sheetFormatPr defaultRowHeight="14.25" x14ac:dyDescent="0.45"/>
  <cols>
    <col min="1" max="1" width="20.1328125" bestFit="1" customWidth="1"/>
    <col min="2" max="2" width="8.265625" bestFit="1" customWidth="1"/>
    <col min="3" max="3" width="7" bestFit="1" customWidth="1"/>
    <col min="4" max="4" width="7.73046875" bestFit="1" customWidth="1"/>
  </cols>
  <sheetData>
    <row r="1" spans="1:9" x14ac:dyDescent="0.45">
      <c r="A1" s="7" t="s">
        <v>9</v>
      </c>
      <c r="B1" s="7" t="s">
        <v>10</v>
      </c>
      <c r="C1" s="7" t="s">
        <v>11</v>
      </c>
      <c r="D1" s="7" t="s">
        <v>12</v>
      </c>
      <c r="E1" s="7" t="s">
        <v>13</v>
      </c>
      <c r="I1" t="e">
        <f>"\\caa-app-prod1\safetyanalysis\aerodromestatsnoncert\in\" &amp; TEXT(Year,"0000")  &amp; Import!A1 &amp; "Movements.csv"</f>
        <v>#REF!</v>
      </c>
    </row>
    <row r="2" spans="1:9" x14ac:dyDescent="0.45">
      <c r="A2" s="7">
        <f>Form!C6</f>
        <v>0</v>
      </c>
      <c r="B2" s="7" t="e">
        <f>Instructions!#REF!</f>
        <v>#REF!</v>
      </c>
      <c r="C2" s="7">
        <f>VFRrow</f>
        <v>10</v>
      </c>
      <c r="D2" s="7">
        <f>IFRrow</f>
        <v>10</v>
      </c>
      <c r="E2" s="7" t="e">
        <f>AND(SUM(C2:D2)&gt;0,SUM(C2:D2)&lt;21,B2&gt;0,LEN(A2)=4,COUNTA(VFRData)&lt;2,COUNTA(IFRData)&lt;2)</f>
        <v>#REF!</v>
      </c>
    </row>
    <row r="4" spans="1:9" x14ac:dyDescent="0.45">
      <c r="H4" t="s">
        <v>14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EE7F5F-73B9-49AF-88D3-5CCE27C93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9D89403-05B4-4F1B-9E68-D484067FFA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F7B0F6-DD05-49A3-BAEE-204ADF5FD2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Instructions</vt:lpstr>
      <vt:lpstr>Form</vt:lpstr>
      <vt:lpstr>Validation</vt:lpstr>
      <vt:lpstr>Import</vt:lpstr>
      <vt:lpstr>Aerodrome</vt:lpstr>
      <vt:lpstr>FilePath</vt:lpstr>
      <vt:lpstr>IFRrow</vt:lpstr>
      <vt:lpstr>OK2Send</vt:lpstr>
      <vt:lpstr>VFRrow</vt:lpstr>
      <vt:lpstr>Year</vt:lpstr>
    </vt:vector>
  </TitlesOfParts>
  <Company>Organisation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Civil Aviation Authority of New Zealand</dc:creator>
  <cp:lastModifiedBy>Louis Cheang</cp:lastModifiedBy>
  <cp:lastPrinted>2015-10-28T23:35:07Z</cp:lastPrinted>
  <dcterms:created xsi:type="dcterms:W3CDTF">2015-08-04T04:02:41Z</dcterms:created>
  <dcterms:modified xsi:type="dcterms:W3CDTF">2025-03-06T23:13:56Z</dcterms:modified>
</cp:coreProperties>
</file>